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13_ncr:40009_{B25B7D3D-2E85-4BA1-82F0-9E818C5C8D0F}" xr6:coauthVersionLast="45" xr6:coauthVersionMax="45" xr10:uidLastSave="{00000000-0000-0000-0000-000000000000}"/>
  <bookViews>
    <workbookView xWindow="-120" yWindow="-120" windowWidth="24240" windowHeight="13140" activeTab="4"/>
  </bookViews>
  <sheets>
    <sheet name="Balance Sheet" sheetId="1" r:id="rId1"/>
    <sheet name="Income Statement" sheetId="2" r:id="rId2"/>
    <sheet name="Ratios" sheetId="3" r:id="rId3"/>
    <sheet name="Cash Flow" sheetId="4" r:id="rId4"/>
    <sheet name="Stock Prices" sheetId="5" r:id="rId5"/>
    <sheet name="Non-financial Items" sheetId="6" r:id="rId6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3" l="1"/>
  <c r="F11" i="3"/>
  <c r="D11" i="3"/>
  <c r="C11" i="3"/>
  <c r="G10" i="3"/>
  <c r="F10" i="3"/>
  <c r="D10" i="3"/>
  <c r="C10" i="3"/>
  <c r="D8" i="3"/>
  <c r="C8" i="3"/>
  <c r="G8" i="3"/>
  <c r="F8" i="3"/>
  <c r="G7" i="3"/>
  <c r="F7" i="3"/>
  <c r="D7" i="3"/>
  <c r="C7" i="3"/>
  <c r="D5" i="3"/>
  <c r="C5" i="3"/>
  <c r="D4" i="3"/>
  <c r="C4" i="3"/>
  <c r="F4" i="3"/>
  <c r="F5" i="3"/>
  <c r="G5" i="3"/>
  <c r="G4" i="3"/>
  <c r="B4" i="2"/>
  <c r="B5" i="2"/>
  <c r="B6" i="2"/>
  <c r="B7" i="2"/>
</calcChain>
</file>

<file path=xl/sharedStrings.xml><?xml version="1.0" encoding="utf-8"?>
<sst xmlns="http://schemas.openxmlformats.org/spreadsheetml/2006/main" count="116" uniqueCount="64">
  <si>
    <t>Liquidity</t>
  </si>
  <si>
    <t>Accounts</t>
  </si>
  <si>
    <t>Profitability</t>
  </si>
  <si>
    <t>Solvency</t>
  </si>
  <si>
    <t>Largest Investing Activities</t>
  </si>
  <si>
    <t>Largest Financing Activities</t>
  </si>
  <si>
    <t>Item #</t>
  </si>
  <si>
    <t>Largest Investing Activites</t>
  </si>
  <si>
    <t>Page #</t>
  </si>
  <si>
    <t>Page #(s)</t>
  </si>
  <si>
    <t>Agree or disagree with strategy</t>
  </si>
  <si>
    <t>Increasing, decreasing or stable</t>
  </si>
  <si>
    <t>Year</t>
  </si>
  <si>
    <t>December 2018</t>
  </si>
  <si>
    <t>December 2017</t>
  </si>
  <si>
    <t>December 2016</t>
  </si>
  <si>
    <t>December 2015</t>
  </si>
  <si>
    <t>Short Description of Item</t>
  </si>
  <si>
    <t>Year-end Stock Prices</t>
  </si>
  <si>
    <t>December 2019</t>
  </si>
  <si>
    <t xml:space="preserve"> AT&amp;T Inc</t>
  </si>
  <si>
    <t xml:space="preserve"> Verizon</t>
  </si>
  <si>
    <t>Cash and cash equivalents</t>
  </si>
  <si>
    <t>Increasing</t>
  </si>
  <si>
    <t>Property, Plant and Equipment</t>
  </si>
  <si>
    <t>Decreasing</t>
  </si>
  <si>
    <t>Dividends payable</t>
  </si>
  <si>
    <t>Additional paid-in capital</t>
  </si>
  <si>
    <t>Reducing</t>
  </si>
  <si>
    <t>Long-term debt</t>
  </si>
  <si>
    <t>Additional paid in capital</t>
  </si>
  <si>
    <t>Total Operating Revenues</t>
  </si>
  <si>
    <t>Operating Income</t>
  </si>
  <si>
    <t>Net Income</t>
  </si>
  <si>
    <t>Basic Earnings Per Common Share</t>
  </si>
  <si>
    <t>Current Ratio</t>
  </si>
  <si>
    <t>50,51</t>
  </si>
  <si>
    <t>39,40</t>
  </si>
  <si>
    <t>Profit Margin</t>
  </si>
  <si>
    <t>Asset Turnover</t>
  </si>
  <si>
    <t>50,52</t>
  </si>
  <si>
    <t>39,41</t>
  </si>
  <si>
    <t>Debt to asset Ratio</t>
  </si>
  <si>
    <t>Times Interest Earned</t>
  </si>
  <si>
    <t>Capital expenditures (including capitalized software)</t>
  </si>
  <si>
    <t>Other, net</t>
  </si>
  <si>
    <t>Acquisitions of wireless licenses</t>
  </si>
  <si>
    <t>Agree</t>
  </si>
  <si>
    <t>Disagree</t>
  </si>
  <si>
    <t>Repayments of long-term borrowings and finance lease obligation</t>
  </si>
  <si>
    <t>Proceeds from long-term borrowings</t>
  </si>
  <si>
    <t>Dividends paid</t>
  </si>
  <si>
    <t>Repayment of long-term debt</t>
  </si>
  <si>
    <t>Issuance of long-term debt</t>
  </si>
  <si>
    <t xml:space="preserve">Dividends paid </t>
  </si>
  <si>
    <t>Purchase of property and equipment</t>
  </si>
  <si>
    <t>Dispositions</t>
  </si>
  <si>
    <t>Acquisitions, net of cash acquired</t>
  </si>
  <si>
    <t>Verizon</t>
  </si>
  <si>
    <t>AT&amp;T Inc</t>
  </si>
  <si>
    <t>Innovativeness</t>
  </si>
  <si>
    <t>Competetiveness</t>
  </si>
  <si>
    <t>Company Reputation</t>
  </si>
  <si>
    <t>Account Recevaible Turnover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</si>
</sst>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6" formatCode="&quot;$&quot;#,##0_);[Red]\(&quot;$&quot;#,##0\)"/>
    <numFmt numFmtId="164" formatCode="&quot;$&quot;#,##0"/>
    <numFmt numFmtId="166" formatCode="mmmm\ d\,\ yyyy"/>
    <numFmt numFmtId="167" formatCode="&quot;$&quot;#,##0.00"/>
    <numFmt numFmtId="188" formatCode="0.0%"/>
    <numFmt numFmtId="192" formatCode="#,##0;\(#,##0\)"/>
    <numFmt numFmtId="195" formatCode="_(* #,##0_);_(* \(#,##0\);_(* &quot;-&quot;??_);_(@_)"/>
  </numFmts>
  <fonts count="7" x14ac:knownFonts="1"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8" tint="0.59999389629810485"/>
        <bgColor rgb="FFFF0000"/>
      </patternFill>
    </fill>
    <fill>
      <patternFill patternType="solid">
        <fgColor theme="6" tint="0.59999389629810485"/>
        <bgColor rgb="FF79D153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74"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0" borderId="0" xfId="0" applyFont="1" applyAlignment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3" fillId="3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4" fillId="0" borderId="7" xfId="0" applyFont="1" applyBorder="1" applyAlignment="1"/>
    <xf numFmtId="0" fontId="4" fillId="0" borderId="6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/>
    <xf numFmtId="0" fontId="4" fillId="0" borderId="9" xfId="0" applyFont="1" applyBorder="1" applyAlignment="1"/>
    <xf numFmtId="0" fontId="4" fillId="0" borderId="9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3" fontId="4" fillId="0" borderId="0" xfId="0" applyNumberFormat="1" applyFont="1" applyAlignment="1"/>
    <xf numFmtId="0" fontId="4" fillId="0" borderId="6" xfId="0" applyFont="1" applyBorder="1" applyAlignment="1"/>
    <xf numFmtId="0" fontId="3" fillId="3" borderId="13" xfId="0" applyFont="1" applyFill="1" applyBorder="1" applyAlignment="1"/>
    <xf numFmtId="0" fontId="4" fillId="0" borderId="11" xfId="0" applyFont="1" applyBorder="1"/>
    <xf numFmtId="0" fontId="4" fillId="0" borderId="10" xfId="0" applyFont="1" applyBorder="1"/>
    <xf numFmtId="10" fontId="4" fillId="0" borderId="6" xfId="0" applyNumberFormat="1" applyFont="1" applyBorder="1" applyAlignment="1"/>
    <xf numFmtId="0" fontId="5" fillId="2" borderId="0" xfId="0" applyFont="1" applyFill="1" applyAlignment="1">
      <alignment horizontal="center"/>
    </xf>
    <xf numFmtId="0" fontId="4" fillId="0" borderId="7" xfId="0" applyFont="1" applyBorder="1"/>
    <xf numFmtId="0" fontId="3" fillId="3" borderId="13" xfId="0" applyFont="1" applyFill="1" applyBorder="1" applyAlignment="1">
      <alignment horizontal="center"/>
    </xf>
    <xf numFmtId="0" fontId="4" fillId="0" borderId="6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167" fontId="4" fillId="0" borderId="7" xfId="0" applyNumberFormat="1" applyFont="1" applyBorder="1" applyAlignment="1">
      <alignment horizontal="right" vertical="center"/>
    </xf>
    <xf numFmtId="167" fontId="4" fillId="0" borderId="7" xfId="0" applyNumberFormat="1" applyFont="1" applyBorder="1" applyAlignment="1"/>
    <xf numFmtId="166" fontId="4" fillId="0" borderId="0" xfId="0" applyNumberFormat="1" applyFont="1" applyAlignment="1"/>
    <xf numFmtId="167" fontId="4" fillId="0" borderId="6" xfId="0" applyNumberFormat="1" applyFont="1" applyBorder="1" applyAlignment="1"/>
    <xf numFmtId="0" fontId="4" fillId="0" borderId="0" xfId="0" applyFont="1" applyAlignment="1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right"/>
    </xf>
    <xf numFmtId="49" fontId="3" fillId="3" borderId="12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15" xfId="0" applyNumberFormat="1" applyFont="1" applyBorder="1" applyAlignment="1"/>
    <xf numFmtId="0" fontId="4" fillId="0" borderId="9" xfId="0" applyFont="1" applyBorder="1" applyAlignment="1">
      <alignment horizontal="center"/>
    </xf>
    <xf numFmtId="0" fontId="4" fillId="0" borderId="16" xfId="0" applyFont="1" applyBorder="1"/>
    <xf numFmtId="0" fontId="1" fillId="0" borderId="10" xfId="0" applyFont="1" applyBorder="1" applyAlignment="1">
      <alignment horizontal="center"/>
    </xf>
    <xf numFmtId="167" fontId="4" fillId="0" borderId="0" xfId="0" applyNumberFormat="1" applyFont="1" applyAlignment="1"/>
    <xf numFmtId="164" fontId="1" fillId="0" borderId="5" xfId="0" applyNumberFormat="1" applyFont="1" applyBorder="1" applyAlignment="1"/>
    <xf numFmtId="0" fontId="1" fillId="0" borderId="10" xfId="0" applyFont="1" applyBorder="1" applyAlignment="1"/>
    <xf numFmtId="0" fontId="1" fillId="0" borderId="9" xfId="0" applyFont="1" applyBorder="1" applyAlignment="1">
      <alignment horizontal="center"/>
    </xf>
    <xf numFmtId="164" fontId="1" fillId="0" borderId="16" xfId="0" applyNumberFormat="1" applyFont="1" applyBorder="1" applyAlignment="1"/>
    <xf numFmtId="0" fontId="1" fillId="0" borderId="9" xfId="0" applyFont="1" applyBorder="1" applyAlignment="1"/>
    <xf numFmtId="0" fontId="3" fillId="3" borderId="8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6" fillId="0" borderId="0" xfId="0" applyFont="1" applyBorder="1" applyAlignment="1">
      <alignment horizontal="right" vertical="center"/>
    </xf>
    <xf numFmtId="167" fontId="4" fillId="0" borderId="17" xfId="0" applyNumberFormat="1" applyFont="1" applyBorder="1" applyAlignment="1"/>
    <xf numFmtId="167" fontId="4" fillId="0" borderId="18" xfId="0" applyNumberFormat="1" applyFont="1" applyBorder="1" applyAlignment="1"/>
    <xf numFmtId="166" fontId="4" fillId="0" borderId="6" xfId="0" quotePrefix="1" applyNumberFormat="1" applyFont="1" applyBorder="1" applyAlignment="1">
      <alignment horizontal="center" wrapText="1"/>
    </xf>
    <xf numFmtId="166" fontId="4" fillId="0" borderId="15" xfId="0" quotePrefix="1" applyNumberFormat="1" applyFont="1" applyBorder="1" applyAlignment="1">
      <alignment horizontal="center"/>
    </xf>
    <xf numFmtId="166" fontId="4" fillId="0" borderId="16" xfId="0" quotePrefix="1" applyNumberFormat="1" applyFont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0" borderId="19" xfId="0" applyFont="1" applyBorder="1" applyAlignment="1"/>
    <xf numFmtId="0" fontId="5" fillId="4" borderId="20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4" fillId="0" borderId="15" xfId="0" applyFont="1" applyBorder="1" applyAlignment="1"/>
    <xf numFmtId="3" fontId="0" fillId="0" borderId="0" xfId="0" applyNumberFormat="1" applyFont="1" applyAlignment="1"/>
    <xf numFmtId="0" fontId="1" fillId="0" borderId="0" xfId="0" applyFont="1" applyBorder="1" applyAlignment="1"/>
    <xf numFmtId="0" fontId="1" fillId="0" borderId="0" xfId="0" applyFont="1" applyBorder="1"/>
    <xf numFmtId="0" fontId="3" fillId="3" borderId="10" xfId="0" applyFont="1" applyFill="1" applyBorder="1" applyAlignment="1">
      <alignment horizontal="center" vertical="center"/>
    </xf>
    <xf numFmtId="0" fontId="4" fillId="0" borderId="22" xfId="0" applyFont="1" applyBorder="1" applyAlignment="1"/>
    <xf numFmtId="0" fontId="4" fillId="0" borderId="23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4" fillId="0" borderId="18" xfId="0" applyFont="1" applyBorder="1" applyAlignment="1"/>
    <xf numFmtId="0" fontId="4" fillId="0" borderId="25" xfId="0" applyFont="1" applyBorder="1" applyAlignment="1">
      <alignment horizontal="right"/>
    </xf>
    <xf numFmtId="3" fontId="0" fillId="0" borderId="1" xfId="0" applyNumberFormat="1" applyFont="1" applyBorder="1" applyAlignment="1"/>
    <xf numFmtId="3" fontId="0" fillId="0" borderId="2" xfId="0" applyNumberFormat="1" applyFont="1" applyBorder="1" applyAlignment="1"/>
    <xf numFmtId="3" fontId="0" fillId="0" borderId="3" xfId="0" applyNumberFormat="1" applyFont="1" applyBorder="1" applyAlignment="1"/>
    <xf numFmtId="0" fontId="3" fillId="3" borderId="10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3" fillId="3" borderId="7" xfId="0" applyFont="1" applyFill="1" applyBorder="1" applyAlignment="1">
      <alignment horizontal="center"/>
    </xf>
    <xf numFmtId="6" fontId="0" fillId="0" borderId="2" xfId="0" applyNumberFormat="1" applyFont="1" applyBorder="1" applyAlignment="1"/>
    <xf numFmtId="0" fontId="0" fillId="0" borderId="3" xfId="0" applyFont="1" applyBorder="1" applyAlignment="1"/>
    <xf numFmtId="0" fontId="4" fillId="0" borderId="5" xfId="0" applyFont="1" applyBorder="1" applyAlignment="1"/>
    <xf numFmtId="3" fontId="4" fillId="0" borderId="16" xfId="0" applyNumberFormat="1" applyFont="1" applyBorder="1" applyAlignment="1"/>
    <xf numFmtId="0" fontId="3" fillId="3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0" borderId="3" xfId="0" applyFont="1" applyBorder="1" applyAlignment="1"/>
    <xf numFmtId="3" fontId="4" fillId="0" borderId="3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/>
    <xf numFmtId="0" fontId="5" fillId="5" borderId="20" xfId="0" applyFont="1" applyFill="1" applyBorder="1" applyAlignment="1">
      <alignment horizontal="center"/>
    </xf>
    <xf numFmtId="0" fontId="1" fillId="6" borderId="26" xfId="0" applyFont="1" applyFill="1" applyBorder="1"/>
    <xf numFmtId="0" fontId="3" fillId="3" borderId="14" xfId="0" applyFont="1" applyFill="1" applyBorder="1" applyAlignment="1">
      <alignment horizontal="center" vertical="center"/>
    </xf>
    <xf numFmtId="0" fontId="1" fillId="0" borderId="8" xfId="0" applyFont="1" applyBorder="1"/>
    <xf numFmtId="0" fontId="4" fillId="0" borderId="15" xfId="0" applyFont="1" applyBorder="1" applyAlignment="1"/>
    <xf numFmtId="0" fontId="1" fillId="0" borderId="0" xfId="0" applyFont="1" applyBorder="1"/>
    <xf numFmtId="0" fontId="4" fillId="0" borderId="16" xfId="0" applyFont="1" applyBorder="1" applyAlignment="1"/>
    <xf numFmtId="0" fontId="1" fillId="0" borderId="27" xfId="0" applyFont="1" applyBorder="1"/>
    <xf numFmtId="0" fontId="0" fillId="0" borderId="0" xfId="0" applyFont="1" applyAlignment="1"/>
    <xf numFmtId="0" fontId="5" fillId="4" borderId="20" xfId="0" applyFont="1" applyFill="1" applyBorder="1" applyAlignment="1">
      <alignment horizontal="center"/>
    </xf>
    <xf numFmtId="0" fontId="1" fillId="7" borderId="26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/>
    <xf numFmtId="0" fontId="5" fillId="4" borderId="20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vertical="center"/>
    </xf>
    <xf numFmtId="0" fontId="1" fillId="0" borderId="29" xfId="0" applyFont="1" applyBorder="1"/>
    <xf numFmtId="0" fontId="4" fillId="0" borderId="15" xfId="0" applyFont="1" applyBorder="1" applyAlignment="1">
      <alignment horizontal="left"/>
    </xf>
    <xf numFmtId="0" fontId="1" fillId="0" borderId="7" xfId="0" applyFont="1" applyBorder="1"/>
    <xf numFmtId="0" fontId="4" fillId="0" borderId="15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0" fillId="0" borderId="4" xfId="0" applyFont="1" applyBorder="1" applyAlignment="1"/>
    <xf numFmtId="0" fontId="1" fillId="0" borderId="18" xfId="0" applyFont="1" applyBorder="1"/>
    <xf numFmtId="0" fontId="3" fillId="3" borderId="20" xfId="0" applyFont="1" applyFill="1" applyBorder="1" applyAlignment="1">
      <alignment horizontal="center" vertical="center"/>
    </xf>
    <xf numFmtId="0" fontId="1" fillId="0" borderId="26" xfId="0" applyFont="1" applyBorder="1"/>
    <xf numFmtId="0" fontId="3" fillId="3" borderId="16" xfId="0" applyFont="1" applyFill="1" applyBorder="1" applyAlignment="1">
      <alignment horizontal="center"/>
    </xf>
    <xf numFmtId="0" fontId="1" fillId="0" borderId="12" xfId="0" applyFont="1" applyBorder="1"/>
    <xf numFmtId="0" fontId="4" fillId="0" borderId="30" xfId="0" applyFont="1" applyBorder="1" applyAlignment="1">
      <alignment wrapText="1"/>
    </xf>
    <xf numFmtId="0" fontId="1" fillId="0" borderId="30" xfId="0" applyFont="1" applyBorder="1"/>
    <xf numFmtId="0" fontId="4" fillId="0" borderId="27" xfId="0" applyFont="1" applyBorder="1" applyAlignment="1">
      <alignment wrapText="1"/>
    </xf>
    <xf numFmtId="0" fontId="1" fillId="7" borderId="31" xfId="0" applyFont="1" applyFill="1" applyBorder="1"/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wrapText="1"/>
    </xf>
    <xf numFmtId="0" fontId="1" fillId="6" borderId="31" xfId="0" applyFont="1" applyFill="1" applyBorder="1"/>
    <xf numFmtId="2" fontId="4" fillId="0" borderId="9" xfId="0" applyNumberFormat="1" applyFont="1" applyBorder="1" applyAlignment="1"/>
    <xf numFmtId="1" fontId="4" fillId="0" borderId="9" xfId="0" applyNumberFormat="1" applyFont="1" applyBorder="1" applyAlignment="1"/>
    <xf numFmtId="1" fontId="4" fillId="0" borderId="12" xfId="0" applyNumberFormat="1" applyFont="1" applyBorder="1" applyAlignment="1"/>
    <xf numFmtId="2" fontId="0" fillId="0" borderId="0" xfId="0" applyNumberFormat="1" applyFont="1" applyAlignment="1"/>
    <xf numFmtId="2" fontId="4" fillId="0" borderId="12" xfId="0" applyNumberFormat="1" applyFont="1" applyBorder="1" applyAlignment="1">
      <alignment horizontal="right"/>
    </xf>
    <xf numFmtId="10" fontId="4" fillId="0" borderId="6" xfId="1" applyNumberFormat="1" applyFont="1" applyBorder="1" applyAlignment="1"/>
    <xf numFmtId="188" fontId="4" fillId="0" borderId="7" xfId="1" applyNumberFormat="1" applyFont="1" applyBorder="1" applyAlignment="1"/>
    <xf numFmtId="10" fontId="4" fillId="0" borderId="7" xfId="1" applyNumberFormat="1" applyFont="1" applyBorder="1" applyAlignment="1"/>
    <xf numFmtId="192" fontId="4" fillId="0" borderId="12" xfId="0" applyNumberFormat="1" applyFont="1" applyBorder="1" applyAlignment="1"/>
    <xf numFmtId="192" fontId="4" fillId="0" borderId="7" xfId="0" applyNumberFormat="1" applyFont="1" applyBorder="1" applyAlignment="1"/>
    <xf numFmtId="195" fontId="0" fillId="0" borderId="0" xfId="0" applyNumberFormat="1" applyFont="1" applyAlignment="1"/>
    <xf numFmtId="195" fontId="4" fillId="0" borderId="7" xfId="0" applyNumberFormat="1" applyFont="1" applyBorder="1" applyAlignment="1"/>
    <xf numFmtId="192" fontId="4" fillId="0" borderId="1" xfId="0" applyNumberFormat="1" applyFont="1" applyBorder="1" applyAlignment="1"/>
    <xf numFmtId="192" fontId="4" fillId="0" borderId="2" xfId="0" applyNumberFormat="1" applyFont="1" applyBorder="1" applyAlignment="1"/>
    <xf numFmtId="192" fontId="4" fillId="0" borderId="3" xfId="0" applyNumberFormat="1" applyFont="1" applyBorder="1" applyAlignment="1"/>
    <xf numFmtId="0" fontId="3" fillId="3" borderId="5" xfId="0" applyFont="1" applyFill="1" applyBorder="1" applyAlignment="1">
      <alignment vertical="center"/>
    </xf>
    <xf numFmtId="0" fontId="4" fillId="0" borderId="33" xfId="0" applyFont="1" applyBorder="1" applyAlignment="1">
      <alignment horizontal="left"/>
    </xf>
    <xf numFmtId="0" fontId="0" fillId="0" borderId="34" xfId="0" applyFont="1" applyBorder="1" applyAlignment="1"/>
    <xf numFmtId="0" fontId="1" fillId="0" borderId="35" xfId="0" applyFont="1" applyBorder="1"/>
    <xf numFmtId="0" fontId="4" fillId="0" borderId="36" xfId="0" applyFont="1" applyBorder="1" applyAlignment="1"/>
    <xf numFmtId="0" fontId="0" fillId="0" borderId="0" xfId="0" applyFont="1" applyBorder="1" applyAlignment="1"/>
    <xf numFmtId="0" fontId="1" fillId="0" borderId="37" xfId="0" applyFont="1" applyBorder="1"/>
    <xf numFmtId="0" fontId="4" fillId="0" borderId="38" xfId="0" applyFont="1" applyBorder="1" applyAlignment="1">
      <alignment vertical="top" wrapText="1"/>
    </xf>
    <xf numFmtId="0" fontId="1" fillId="0" borderId="39" xfId="0" applyFont="1" applyBorder="1"/>
    <xf numFmtId="0" fontId="1" fillId="0" borderId="11" xfId="0" applyFont="1" applyBorder="1"/>
    <xf numFmtId="0" fontId="4" fillId="0" borderId="0" xfId="0" applyFont="1" applyBorder="1" applyAlignment="1"/>
    <xf numFmtId="0" fontId="4" fillId="0" borderId="34" xfId="0" applyFont="1" applyBorder="1" applyAlignment="1"/>
    <xf numFmtId="0" fontId="4" fillId="0" borderId="4" xfId="0" applyFont="1" applyBorder="1" applyAlignme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11</xdr:row>
      <xdr:rowOff>142875</xdr:rowOff>
    </xdr:from>
    <xdr:to>
      <xdr:col>7</xdr:col>
      <xdr:colOff>876300</xdr:colOff>
      <xdr:row>31</xdr:row>
      <xdr:rowOff>47625</xdr:rowOff>
    </xdr:to>
    <xdr:pic>
      <xdr:nvPicPr>
        <xdr:cNvPr id="1051" name="Picture 2">
          <a:extLst>
            <a:ext uri="{FF2B5EF4-FFF2-40B4-BE49-F238E27FC236}">
              <a16:creationId xmlns:a16="http://schemas.microsoft.com/office/drawing/2014/main" id="{23E6B279-64E3-49F0-927A-CB9771924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047875"/>
          <a:ext cx="7924800" cy="364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31</xdr:row>
      <xdr:rowOff>38100</xdr:rowOff>
    </xdr:from>
    <xdr:to>
      <xdr:col>7</xdr:col>
      <xdr:colOff>866775</xdr:colOff>
      <xdr:row>56</xdr:row>
      <xdr:rowOff>28575</xdr:rowOff>
    </xdr:to>
    <xdr:pic>
      <xdr:nvPicPr>
        <xdr:cNvPr id="1052" name="Picture 4">
          <a:extLst>
            <a:ext uri="{FF2B5EF4-FFF2-40B4-BE49-F238E27FC236}">
              <a16:creationId xmlns:a16="http://schemas.microsoft.com/office/drawing/2014/main" id="{B148F401-1984-4A03-BCC6-0D41AC18C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686425"/>
          <a:ext cx="7915275" cy="499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7"/>
  <sheetViews>
    <sheetView workbookViewId="0">
      <selection activeCell="B4" sqref="B4"/>
    </sheetView>
  </sheetViews>
  <sheetFormatPr defaultColWidth="14.42578125" defaultRowHeight="15.75" customHeight="1" x14ac:dyDescent="0.2"/>
  <cols>
    <col min="1" max="1" width="9.5703125" customWidth="1"/>
    <col min="4" max="4" width="23.5703125" bestFit="1" customWidth="1"/>
    <col min="5" max="5" width="22.28515625" customWidth="1"/>
    <col min="7" max="7" width="29.140625" bestFit="1" customWidth="1"/>
  </cols>
  <sheetData>
    <row r="1" spans="1:7" ht="12.75" x14ac:dyDescent="0.2">
      <c r="D1" s="6"/>
      <c r="G1" s="6"/>
    </row>
    <row r="2" spans="1:7" ht="12.75" x14ac:dyDescent="0.2">
      <c r="C2" s="4"/>
      <c r="D2" s="115" t="s">
        <v>20</v>
      </c>
      <c r="E2" s="116"/>
    </row>
    <row r="3" spans="1:7" ht="15.75" customHeight="1" x14ac:dyDescent="0.2">
      <c r="B3" s="108" t="s">
        <v>1</v>
      </c>
      <c r="C3" s="109"/>
      <c r="D3" s="8">
        <v>2019</v>
      </c>
      <c r="E3" s="8">
        <v>2018</v>
      </c>
      <c r="F3" s="10" t="s">
        <v>8</v>
      </c>
      <c r="G3" s="60" t="s">
        <v>11</v>
      </c>
    </row>
    <row r="4" spans="1:7" ht="15.75" customHeight="1" x14ac:dyDescent="0.2">
      <c r="A4" s="2"/>
      <c r="B4" t="s">
        <v>22</v>
      </c>
      <c r="C4" s="80"/>
      <c r="D4" s="87">
        <v>12130</v>
      </c>
      <c r="E4" s="87">
        <v>5204</v>
      </c>
      <c r="F4" s="12">
        <v>52</v>
      </c>
      <c r="G4" s="14" t="s">
        <v>23</v>
      </c>
    </row>
    <row r="5" spans="1:7" ht="15.75" customHeight="1" x14ac:dyDescent="0.2">
      <c r="A5" s="2"/>
      <c r="B5" s="110" t="s">
        <v>24</v>
      </c>
      <c r="C5" s="111"/>
      <c r="D5" s="88">
        <v>130128</v>
      </c>
      <c r="E5" s="88">
        <v>131473</v>
      </c>
      <c r="F5" s="15">
        <v>52</v>
      </c>
      <c r="G5" s="16" t="s">
        <v>25</v>
      </c>
    </row>
    <row r="6" spans="1:7" ht="15.75" customHeight="1" x14ac:dyDescent="0.2">
      <c r="A6" s="2"/>
      <c r="B6" s="110" t="s">
        <v>26</v>
      </c>
      <c r="C6" s="111"/>
      <c r="D6" s="88">
        <v>3781</v>
      </c>
      <c r="E6" s="88">
        <v>3854</v>
      </c>
      <c r="F6" s="15">
        <v>52</v>
      </c>
      <c r="G6" s="16" t="s">
        <v>25</v>
      </c>
    </row>
    <row r="7" spans="1:7" ht="15.75" customHeight="1" x14ac:dyDescent="0.2">
      <c r="A7" s="2"/>
      <c r="B7" s="112" t="s">
        <v>27</v>
      </c>
      <c r="C7" s="113"/>
      <c r="D7" s="89">
        <v>126279</v>
      </c>
      <c r="E7" s="89">
        <v>125525</v>
      </c>
      <c r="F7" s="18">
        <v>52</v>
      </c>
      <c r="G7" s="20" t="s">
        <v>23</v>
      </c>
    </row>
    <row r="8" spans="1:7" ht="15.75" customHeight="1" thickBot="1" x14ac:dyDescent="0.25"/>
    <row r="9" spans="1:7" ht="13.5" thickBot="1" x14ac:dyDescent="0.25">
      <c r="C9" s="4"/>
      <c r="D9" s="106" t="s">
        <v>21</v>
      </c>
      <c r="E9" s="107"/>
    </row>
    <row r="10" spans="1:7" ht="15.75" customHeight="1" x14ac:dyDescent="0.2">
      <c r="B10" s="108" t="s">
        <v>1</v>
      </c>
      <c r="C10" s="109"/>
      <c r="D10" s="8">
        <v>2019</v>
      </c>
      <c r="E10" s="78">
        <v>13437</v>
      </c>
      <c r="F10" s="61" t="s">
        <v>8</v>
      </c>
      <c r="G10" s="81" t="s">
        <v>11</v>
      </c>
    </row>
    <row r="11" spans="1:7" ht="15.75" customHeight="1" x14ac:dyDescent="0.2">
      <c r="A11" s="2"/>
      <c r="B11" t="s">
        <v>22</v>
      </c>
      <c r="C11" s="79"/>
      <c r="D11" s="87">
        <v>2594</v>
      </c>
      <c r="E11" s="87">
        <v>2745</v>
      </c>
      <c r="F11" s="82">
        <v>41</v>
      </c>
      <c r="G11" s="83" t="s">
        <v>28</v>
      </c>
    </row>
    <row r="12" spans="1:7" ht="15.75" customHeight="1" x14ac:dyDescent="0.2">
      <c r="A12" s="2"/>
      <c r="B12" s="78" t="s">
        <v>24</v>
      </c>
      <c r="C12" s="79"/>
      <c r="D12" s="88">
        <v>265734</v>
      </c>
      <c r="E12" s="88">
        <v>252835</v>
      </c>
      <c r="F12" s="15">
        <v>41</v>
      </c>
      <c r="G12" s="84" t="s">
        <v>23</v>
      </c>
    </row>
    <row r="13" spans="1:7" ht="15.75" customHeight="1" x14ac:dyDescent="0.2">
      <c r="A13" s="2"/>
      <c r="B13" s="110" t="s">
        <v>29</v>
      </c>
      <c r="C13" s="111"/>
      <c r="D13" s="88">
        <v>100712</v>
      </c>
      <c r="E13" s="88">
        <v>105873</v>
      </c>
      <c r="F13" s="15">
        <v>41</v>
      </c>
      <c r="G13" s="84" t="s">
        <v>28</v>
      </c>
    </row>
    <row r="14" spans="1:7" ht="15.75" customHeight="1" x14ac:dyDescent="0.2">
      <c r="A14" s="2"/>
      <c r="B14" s="112" t="s">
        <v>30</v>
      </c>
      <c r="C14" s="113"/>
      <c r="D14" s="89">
        <v>13419</v>
      </c>
      <c r="E14" s="89">
        <v>13437</v>
      </c>
      <c r="F14" s="85">
        <v>41</v>
      </c>
      <c r="G14" s="86" t="s">
        <v>28</v>
      </c>
    </row>
    <row r="17" spans="3:7" ht="15.75" customHeight="1" x14ac:dyDescent="0.2">
      <c r="C17" s="114"/>
      <c r="D17" s="114"/>
      <c r="E17" s="114"/>
      <c r="F17" s="114"/>
      <c r="G17" s="114"/>
    </row>
  </sheetData>
  <mergeCells count="10">
    <mergeCell ref="D9:E9"/>
    <mergeCell ref="B10:C10"/>
    <mergeCell ref="B13:C13"/>
    <mergeCell ref="B14:C14"/>
    <mergeCell ref="C17:G17"/>
    <mergeCell ref="D2:E2"/>
    <mergeCell ref="B3:C3"/>
    <mergeCell ref="B5:C5"/>
    <mergeCell ref="B6:C6"/>
    <mergeCell ref="B7:C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H19"/>
  <sheetViews>
    <sheetView workbookViewId="0">
      <selection activeCell="C2" sqref="C2:D2"/>
    </sheetView>
  </sheetViews>
  <sheetFormatPr defaultColWidth="14.42578125" defaultRowHeight="15.75" customHeight="1" x14ac:dyDescent="0.2"/>
  <cols>
    <col min="1" max="1" width="7" customWidth="1"/>
    <col min="2" max="2" width="31.140625" bestFit="1" customWidth="1"/>
    <col min="3" max="3" width="16" customWidth="1"/>
    <col min="4" max="4" width="15.85546875" customWidth="1"/>
    <col min="5" max="5" width="11.28515625" customWidth="1"/>
    <col min="6" max="6" width="29.140625" bestFit="1" customWidth="1"/>
  </cols>
  <sheetData>
    <row r="1" spans="2:8" ht="12.75" x14ac:dyDescent="0.2">
      <c r="C1" s="1"/>
      <c r="E1" s="2"/>
      <c r="F1" s="3"/>
    </row>
    <row r="2" spans="2:8" ht="12.75" x14ac:dyDescent="0.2">
      <c r="B2" s="4"/>
      <c r="C2" s="115" t="s">
        <v>20</v>
      </c>
      <c r="D2" s="116"/>
      <c r="E2" s="4"/>
      <c r="F2" s="3"/>
    </row>
    <row r="3" spans="2:8" ht="12.75" x14ac:dyDescent="0.2">
      <c r="B3" s="11" t="s">
        <v>1</v>
      </c>
      <c r="C3" s="98">
        <v>2019</v>
      </c>
      <c r="D3" s="98">
        <v>2018</v>
      </c>
      <c r="E3" s="99" t="s">
        <v>8</v>
      </c>
      <c r="F3" s="81" t="s">
        <v>11</v>
      </c>
      <c r="G3" s="6"/>
      <c r="H3" s="6"/>
    </row>
    <row r="4" spans="2:8" ht="15.75" customHeight="1" x14ac:dyDescent="0.2">
      <c r="B4" s="96" t="str">
        <f>B11</f>
        <v>Total Operating Revenues</v>
      </c>
      <c r="C4" s="87">
        <v>181193</v>
      </c>
      <c r="D4" s="87">
        <v>170756</v>
      </c>
      <c r="E4" s="91">
        <v>50</v>
      </c>
      <c r="F4" s="101" t="s">
        <v>23</v>
      </c>
      <c r="G4" s="22"/>
    </row>
    <row r="5" spans="2:8" ht="15.75" customHeight="1" x14ac:dyDescent="0.2">
      <c r="B5" s="77" t="str">
        <f>B12</f>
        <v>Operating Income</v>
      </c>
      <c r="C5" s="88">
        <v>27955</v>
      </c>
      <c r="D5" s="88">
        <v>26096</v>
      </c>
      <c r="E5" s="92">
        <v>50</v>
      </c>
      <c r="F5" s="101" t="s">
        <v>23</v>
      </c>
      <c r="G5" s="22"/>
    </row>
    <row r="6" spans="2:8" ht="15.75" customHeight="1" x14ac:dyDescent="0.2">
      <c r="B6" s="77" t="str">
        <f>B13</f>
        <v>Net Income</v>
      </c>
      <c r="C6" s="88">
        <v>14975</v>
      </c>
      <c r="D6" s="88">
        <v>19953</v>
      </c>
      <c r="E6" s="92">
        <v>50</v>
      </c>
      <c r="F6" s="102" t="s">
        <v>28</v>
      </c>
      <c r="G6" s="22"/>
    </row>
    <row r="7" spans="2:8" ht="15.75" customHeight="1" x14ac:dyDescent="0.2">
      <c r="B7" s="97" t="str">
        <f>B14</f>
        <v>Basic Earnings Per Common Share</v>
      </c>
      <c r="C7" s="95">
        <v>1.9</v>
      </c>
      <c r="D7" s="95">
        <v>2.85</v>
      </c>
      <c r="E7" s="100">
        <v>50</v>
      </c>
      <c r="F7" s="103" t="s">
        <v>28</v>
      </c>
      <c r="G7" s="22"/>
    </row>
    <row r="8" spans="2:8" ht="15.75" customHeight="1" thickBot="1" x14ac:dyDescent="0.25"/>
    <row r="9" spans="2:8" ht="12.75" x14ac:dyDescent="0.2">
      <c r="B9" s="28"/>
      <c r="C9" s="106" t="s">
        <v>21</v>
      </c>
      <c r="D9" s="107"/>
      <c r="E9" s="28"/>
    </row>
    <row r="10" spans="2:8" ht="12.75" x14ac:dyDescent="0.2">
      <c r="B10" s="90" t="s">
        <v>1</v>
      </c>
      <c r="C10" s="93">
        <v>2019</v>
      </c>
      <c r="D10" s="93">
        <v>2018</v>
      </c>
      <c r="E10" s="59" t="s">
        <v>8</v>
      </c>
      <c r="F10" s="60" t="s">
        <v>11</v>
      </c>
    </row>
    <row r="11" spans="2:8" ht="15.75" customHeight="1" x14ac:dyDescent="0.2">
      <c r="B11" s="91" t="s">
        <v>31</v>
      </c>
      <c r="C11" s="87">
        <v>131868</v>
      </c>
      <c r="D11" s="87">
        <v>130863</v>
      </c>
      <c r="E11" s="15">
        <v>39</v>
      </c>
      <c r="F11" s="14" t="s">
        <v>23</v>
      </c>
    </row>
    <row r="12" spans="2:8" ht="15.75" customHeight="1" x14ac:dyDescent="0.2">
      <c r="B12" s="92" t="s">
        <v>32</v>
      </c>
      <c r="C12" s="88">
        <v>30378</v>
      </c>
      <c r="D12" s="88">
        <v>22278</v>
      </c>
      <c r="E12" s="15">
        <v>39</v>
      </c>
      <c r="F12" s="16" t="s">
        <v>23</v>
      </c>
    </row>
    <row r="13" spans="2:8" ht="15.75" customHeight="1" x14ac:dyDescent="0.2">
      <c r="B13" s="92" t="s">
        <v>33</v>
      </c>
      <c r="C13" s="94">
        <v>19788</v>
      </c>
      <c r="D13" s="88">
        <v>16039</v>
      </c>
      <c r="E13" s="15">
        <v>39</v>
      </c>
      <c r="F13" s="16" t="s">
        <v>23</v>
      </c>
    </row>
    <row r="14" spans="2:8" ht="15.75" customHeight="1" x14ac:dyDescent="0.2">
      <c r="B14" s="89" t="s">
        <v>34</v>
      </c>
      <c r="C14" s="95">
        <v>4.66</v>
      </c>
      <c r="D14" s="95">
        <v>3.76</v>
      </c>
      <c r="E14" s="18">
        <v>39</v>
      </c>
      <c r="F14" s="20" t="s">
        <v>23</v>
      </c>
    </row>
    <row r="19" spans="2:6" ht="15.75" customHeight="1" x14ac:dyDescent="0.2">
      <c r="B19" s="114"/>
      <c r="C19" s="114"/>
      <c r="D19" s="114"/>
      <c r="E19" s="114"/>
      <c r="F19" s="114"/>
    </row>
  </sheetData>
  <mergeCells count="3">
    <mergeCell ref="C2:D2"/>
    <mergeCell ref="C9:D9"/>
    <mergeCell ref="B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21"/>
  <sheetViews>
    <sheetView workbookViewId="0">
      <selection activeCell="J19" sqref="J19"/>
    </sheetView>
  </sheetViews>
  <sheetFormatPr defaultColWidth="14.42578125" defaultRowHeight="15.75" customHeight="1" x14ac:dyDescent="0.2"/>
  <cols>
    <col min="1" max="1" width="7" customWidth="1"/>
    <col min="2" max="2" width="25.7109375" bestFit="1" customWidth="1"/>
    <col min="3" max="3" width="14.7109375" bestFit="1" customWidth="1"/>
    <col min="6" max="6" width="17.85546875" bestFit="1" customWidth="1"/>
  </cols>
  <sheetData>
    <row r="2" spans="1:8" ht="19.5" customHeight="1" x14ac:dyDescent="0.2">
      <c r="C2" s="120" t="s">
        <v>58</v>
      </c>
      <c r="D2" s="116"/>
      <c r="F2" s="121" t="s">
        <v>20</v>
      </c>
      <c r="G2" s="107"/>
    </row>
    <row r="3" spans="1:8" ht="12.75" x14ac:dyDescent="0.2">
      <c r="A3" s="1"/>
      <c r="B3" s="5" t="s">
        <v>0</v>
      </c>
      <c r="C3" s="7">
        <v>2019</v>
      </c>
      <c r="D3" s="7">
        <v>2018</v>
      </c>
      <c r="E3" s="61" t="s">
        <v>9</v>
      </c>
      <c r="F3" s="8">
        <v>2019</v>
      </c>
      <c r="G3" s="8">
        <v>2018</v>
      </c>
      <c r="H3" s="61" t="s">
        <v>9</v>
      </c>
    </row>
    <row r="4" spans="1:8" ht="12.75" x14ac:dyDescent="0.2">
      <c r="A4" s="9"/>
      <c r="B4" s="62" t="s">
        <v>35</v>
      </c>
      <c r="C4" s="104">
        <f>37473/44868</f>
        <v>0.83518320406525814</v>
      </c>
      <c r="D4" s="104">
        <f>34636/37930</f>
        <v>0.91315581334036378</v>
      </c>
      <c r="E4" s="17"/>
      <c r="F4" s="105">
        <f>54761/68911</f>
        <v>0.79466268084921132</v>
      </c>
      <c r="G4" s="104">
        <f>51427/64420</f>
        <v>0.79830797888854388</v>
      </c>
      <c r="H4" s="17">
        <v>52</v>
      </c>
    </row>
    <row r="5" spans="1:8" ht="12.75" x14ac:dyDescent="0.2">
      <c r="A5" s="9"/>
      <c r="B5" s="63" t="s">
        <v>63</v>
      </c>
      <c r="C5" s="144">
        <f>131868/24429</f>
        <v>5.3980105612182241</v>
      </c>
      <c r="D5" s="146">
        <f>130863/25102</f>
        <v>5.2132499402438048</v>
      </c>
      <c r="E5" s="21" t="s">
        <v>37</v>
      </c>
      <c r="F5" s="145">
        <f>181193/22636</f>
        <v>8.0046386287329909</v>
      </c>
      <c r="G5" s="144">
        <f>170756/26472</f>
        <v>6.4504381988516171</v>
      </c>
      <c r="H5" s="21" t="s">
        <v>36</v>
      </c>
    </row>
    <row r="6" spans="1:8" ht="12.75" x14ac:dyDescent="0.2">
      <c r="A6" s="6"/>
      <c r="B6" s="24" t="s">
        <v>2</v>
      </c>
      <c r="C6" s="25"/>
      <c r="D6" s="26"/>
      <c r="E6" s="25"/>
      <c r="F6" s="25"/>
      <c r="G6" s="25"/>
      <c r="H6" s="25"/>
    </row>
    <row r="7" spans="1:8" ht="12.75" x14ac:dyDescent="0.2">
      <c r="A7" s="9"/>
      <c r="B7" s="64" t="s">
        <v>38</v>
      </c>
      <c r="C7" s="27">
        <f>19788/131868</f>
        <v>0.15005915005915005</v>
      </c>
      <c r="D7" s="27">
        <f>16039/130863</f>
        <v>0.12256329138106264</v>
      </c>
      <c r="E7" s="12">
        <v>39</v>
      </c>
      <c r="F7" s="27">
        <f>14975/181193</f>
        <v>8.2646680611281886E-2</v>
      </c>
      <c r="G7" s="27">
        <f>19953/170756</f>
        <v>0.1168509452083675</v>
      </c>
      <c r="H7" s="12">
        <v>50</v>
      </c>
    </row>
    <row r="8" spans="1:8" ht="12.75" x14ac:dyDescent="0.2">
      <c r="A8" s="9"/>
      <c r="B8" s="63" t="s">
        <v>39</v>
      </c>
      <c r="C8" s="143">
        <f>131868/291727</f>
        <v>0.45202535246994624</v>
      </c>
      <c r="D8" s="143">
        <f>130863/264899</f>
        <v>0.49401092491855386</v>
      </c>
      <c r="E8" s="21" t="s">
        <v>41</v>
      </c>
      <c r="F8" s="147">
        <f>181193/551669</f>
        <v>0.32844513648582757</v>
      </c>
      <c r="G8" s="147">
        <f>170756/531864</f>
        <v>0.32105199825519304</v>
      </c>
      <c r="H8" s="21" t="s">
        <v>40</v>
      </c>
    </row>
    <row r="9" spans="1:8" ht="12.75" x14ac:dyDescent="0.2">
      <c r="A9" s="6"/>
      <c r="B9" s="24" t="s">
        <v>3</v>
      </c>
      <c r="C9" s="29"/>
      <c r="D9" s="31"/>
      <c r="E9" s="29"/>
      <c r="F9" s="29"/>
      <c r="G9" s="29"/>
      <c r="H9" s="29"/>
    </row>
    <row r="10" spans="1:8" ht="12.75" x14ac:dyDescent="0.2">
      <c r="A10" s="9"/>
      <c r="B10" s="64" t="s">
        <v>42</v>
      </c>
      <c r="C10" s="148">
        <f>100712/291727</f>
        <v>0.34522687306968503</v>
      </c>
      <c r="D10" s="148">
        <f>105873/264899</f>
        <v>0.39967308294859549</v>
      </c>
      <c r="E10" s="12">
        <v>41</v>
      </c>
      <c r="F10" s="149">
        <f>151309/551669</f>
        <v>0.27427497285509972</v>
      </c>
      <c r="G10" s="150">
        <f>166250/531864</f>
        <v>0.31257990764556354</v>
      </c>
      <c r="H10" s="15">
        <v>52</v>
      </c>
    </row>
    <row r="11" spans="1:8" ht="12.75" x14ac:dyDescent="0.2">
      <c r="A11" s="9"/>
      <c r="B11" s="63" t="s">
        <v>43</v>
      </c>
      <c r="C11" s="143">
        <f>27458/4730</f>
        <v>5.8050739957716706</v>
      </c>
      <c r="D11" s="143">
        <f>24456/4833</f>
        <v>5.0602110490378651</v>
      </c>
      <c r="E11" s="21">
        <v>39</v>
      </c>
      <c r="F11" s="143">
        <f>26890/18468</f>
        <v>1.4560320554472601</v>
      </c>
      <c r="G11" s="143">
        <f>32830/24873</f>
        <v>1.3199051179994372</v>
      </c>
      <c r="H11" s="18">
        <v>50</v>
      </c>
    </row>
    <row r="14" spans="1:8" ht="16.5" customHeight="1" x14ac:dyDescent="0.2"/>
    <row r="15" spans="1:8" ht="12.75" x14ac:dyDescent="0.2">
      <c r="A15" s="32"/>
      <c r="B15" s="122"/>
      <c r="C15" s="119"/>
      <c r="D15" s="119"/>
      <c r="E15" s="119"/>
    </row>
    <row r="16" spans="1:8" ht="12.75" x14ac:dyDescent="0.2">
      <c r="A16" s="33"/>
      <c r="B16" s="123"/>
      <c r="C16" s="118"/>
      <c r="D16" s="118"/>
      <c r="E16" s="119"/>
    </row>
    <row r="17" spans="1:8" ht="12.75" x14ac:dyDescent="0.2">
      <c r="A17" s="34"/>
      <c r="B17" s="123"/>
      <c r="C17" s="118"/>
      <c r="D17" s="118"/>
      <c r="E17" s="119"/>
    </row>
    <row r="18" spans="1:8" ht="12.75" x14ac:dyDescent="0.2">
      <c r="A18" s="35"/>
      <c r="B18" s="123"/>
      <c r="C18" s="118"/>
      <c r="D18" s="118"/>
      <c r="E18" s="119"/>
    </row>
    <row r="19" spans="1:8" ht="12.75" x14ac:dyDescent="0.2">
      <c r="A19" s="34"/>
      <c r="B19" s="117"/>
      <c r="C19" s="118"/>
      <c r="D19" s="118"/>
      <c r="E19" s="119"/>
      <c r="F19" s="6"/>
    </row>
    <row r="20" spans="1:8" ht="12.75" x14ac:dyDescent="0.2">
      <c r="A20" s="34"/>
      <c r="B20" s="117"/>
      <c r="C20" s="118"/>
      <c r="D20" s="118"/>
      <c r="E20" s="119"/>
      <c r="H20" s="36"/>
    </row>
    <row r="21" spans="1:8" ht="12.75" x14ac:dyDescent="0.2">
      <c r="A21" s="34"/>
      <c r="B21" s="117"/>
      <c r="C21" s="119"/>
      <c r="D21" s="119"/>
      <c r="E21" s="119"/>
    </row>
  </sheetData>
  <mergeCells count="9">
    <mergeCell ref="B20:E20"/>
    <mergeCell ref="B21:E21"/>
    <mergeCell ref="C2:D2"/>
    <mergeCell ref="F2:G2"/>
    <mergeCell ref="B15:E15"/>
    <mergeCell ref="B16:E16"/>
    <mergeCell ref="B17:E17"/>
    <mergeCell ref="B18:E18"/>
    <mergeCell ref="B19:E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2"/>
  <sheetViews>
    <sheetView workbookViewId="0">
      <selection activeCell="I13" sqref="I13"/>
    </sheetView>
  </sheetViews>
  <sheetFormatPr defaultColWidth="14.42578125" defaultRowHeight="15.75" customHeight="1" x14ac:dyDescent="0.2"/>
  <cols>
    <col min="1" max="1" width="7" customWidth="1"/>
    <col min="5" max="5" width="22.42578125" customWidth="1"/>
    <col min="7" max="7" width="28.42578125" bestFit="1" customWidth="1"/>
  </cols>
  <sheetData>
    <row r="1" spans="1:7" ht="12.75" x14ac:dyDescent="0.2">
      <c r="D1" s="2"/>
      <c r="E1" s="2"/>
    </row>
    <row r="2" spans="1:7" ht="12.75" x14ac:dyDescent="0.2">
      <c r="D2" s="2"/>
      <c r="E2" s="73" t="s">
        <v>58</v>
      </c>
      <c r="F2" s="72"/>
    </row>
    <row r="3" spans="1:7" ht="12.75" x14ac:dyDescent="0.2">
      <c r="D3" s="2"/>
      <c r="E3" s="37">
        <v>2019</v>
      </c>
      <c r="F3" s="60" t="s">
        <v>8</v>
      </c>
      <c r="G3" s="60" t="s">
        <v>10</v>
      </c>
    </row>
    <row r="4" spans="1:7" ht="12.75" x14ac:dyDescent="0.2">
      <c r="A4" s="6"/>
      <c r="B4" s="124" t="s">
        <v>4</v>
      </c>
      <c r="C4" s="125"/>
      <c r="D4" s="125"/>
      <c r="E4" s="125"/>
      <c r="F4" s="125"/>
      <c r="G4" s="109"/>
    </row>
    <row r="5" spans="1:7" ht="12.75" x14ac:dyDescent="0.2">
      <c r="A5" s="9"/>
      <c r="B5" s="126" t="s">
        <v>44</v>
      </c>
      <c r="C5" s="114"/>
      <c r="D5" s="127"/>
      <c r="E5" s="153">
        <v>-17939</v>
      </c>
      <c r="F5" s="12">
        <v>42</v>
      </c>
      <c r="G5" s="14" t="s">
        <v>47</v>
      </c>
    </row>
    <row r="6" spans="1:7" ht="12.75" x14ac:dyDescent="0.2">
      <c r="A6" s="2"/>
      <c r="B6" s="110" t="s">
        <v>45</v>
      </c>
      <c r="C6" s="114"/>
      <c r="D6" s="127"/>
      <c r="E6" s="154">
        <v>1257</v>
      </c>
      <c r="F6" s="12">
        <v>42</v>
      </c>
      <c r="G6" s="16" t="s">
        <v>48</v>
      </c>
    </row>
    <row r="7" spans="1:7" ht="12.75" x14ac:dyDescent="0.2">
      <c r="A7" s="39"/>
      <c r="B7" s="128" t="s">
        <v>46</v>
      </c>
      <c r="C7" s="114"/>
      <c r="D7" s="127"/>
      <c r="E7" s="153">
        <v>-898</v>
      </c>
      <c r="F7" s="12">
        <v>42</v>
      </c>
      <c r="G7" s="16" t="s">
        <v>47</v>
      </c>
    </row>
    <row r="8" spans="1:7" ht="12.75" x14ac:dyDescent="0.2">
      <c r="A8" s="6"/>
      <c r="B8" s="124" t="s">
        <v>5</v>
      </c>
      <c r="C8" s="125"/>
      <c r="D8" s="125"/>
      <c r="E8" s="125"/>
      <c r="F8" s="125"/>
      <c r="G8" s="109"/>
    </row>
    <row r="9" spans="1:7" ht="12.75" x14ac:dyDescent="0.2">
      <c r="A9" s="2"/>
      <c r="B9" s="110" t="s">
        <v>49</v>
      </c>
      <c r="C9" s="114"/>
      <c r="D9" s="127"/>
      <c r="E9" s="151">
        <v>-17584</v>
      </c>
      <c r="F9" s="15">
        <v>42</v>
      </c>
      <c r="G9" s="16" t="s">
        <v>47</v>
      </c>
    </row>
    <row r="10" spans="1:7" ht="12.75" x14ac:dyDescent="0.2">
      <c r="A10" s="2"/>
      <c r="B10" s="110" t="s">
        <v>50</v>
      </c>
      <c r="C10" s="114"/>
      <c r="D10" s="127"/>
      <c r="E10" s="152">
        <v>10079</v>
      </c>
      <c r="F10" s="15">
        <v>42</v>
      </c>
      <c r="G10" s="16" t="s">
        <v>47</v>
      </c>
    </row>
    <row r="11" spans="1:7" ht="12.75" x14ac:dyDescent="0.2">
      <c r="A11" s="2"/>
      <c r="B11" s="129" t="s">
        <v>51</v>
      </c>
      <c r="C11" s="130"/>
      <c r="D11" s="131"/>
      <c r="E11" s="151">
        <v>-10016</v>
      </c>
      <c r="F11" s="15">
        <v>42</v>
      </c>
      <c r="G11" s="16" t="s">
        <v>47</v>
      </c>
    </row>
    <row r="12" spans="1:7" ht="12.75" x14ac:dyDescent="0.2">
      <c r="E12" s="2"/>
    </row>
    <row r="13" spans="1:7" ht="12.75" x14ac:dyDescent="0.2">
      <c r="E13" s="74" t="s">
        <v>20</v>
      </c>
      <c r="F13" s="72"/>
    </row>
    <row r="14" spans="1:7" ht="12.75" x14ac:dyDescent="0.2">
      <c r="E14" s="37">
        <v>2019</v>
      </c>
      <c r="F14" s="60" t="s">
        <v>8</v>
      </c>
      <c r="G14" s="60" t="s">
        <v>10</v>
      </c>
    </row>
    <row r="15" spans="1:7" ht="12.75" x14ac:dyDescent="0.2">
      <c r="A15" s="6"/>
      <c r="B15" s="124" t="s">
        <v>7</v>
      </c>
      <c r="C15" s="125"/>
      <c r="D15" s="125"/>
      <c r="E15" s="137"/>
      <c r="F15" s="125"/>
      <c r="G15" s="167"/>
    </row>
    <row r="16" spans="1:7" ht="12.75" x14ac:dyDescent="0.2">
      <c r="A16" s="2"/>
      <c r="B16" s="126" t="s">
        <v>55</v>
      </c>
      <c r="C16" s="114"/>
      <c r="D16" s="111"/>
      <c r="E16" s="155">
        <v>-19435</v>
      </c>
      <c r="F16" s="168">
        <v>53</v>
      </c>
      <c r="G16" s="171" t="s">
        <v>47</v>
      </c>
    </row>
    <row r="17" spans="1:7" ht="12.75" x14ac:dyDescent="0.2">
      <c r="A17" s="2"/>
      <c r="B17" s="110" t="s">
        <v>56</v>
      </c>
      <c r="C17" s="114"/>
      <c r="D17" s="111"/>
      <c r="E17" s="156">
        <v>4684</v>
      </c>
      <c r="F17" s="168">
        <v>53</v>
      </c>
      <c r="G17" s="172" t="s">
        <v>47</v>
      </c>
    </row>
    <row r="18" spans="1:7" ht="12.75" x14ac:dyDescent="0.2">
      <c r="A18" s="2"/>
      <c r="B18" s="128" t="s">
        <v>57</v>
      </c>
      <c r="C18" s="114"/>
      <c r="D18" s="111"/>
      <c r="E18" s="157">
        <v>-1809</v>
      </c>
      <c r="F18" s="168">
        <v>53</v>
      </c>
      <c r="G18" s="173" t="s">
        <v>47</v>
      </c>
    </row>
    <row r="19" spans="1:7" ht="12.75" x14ac:dyDescent="0.2">
      <c r="A19" s="6"/>
      <c r="B19" s="158" t="s">
        <v>5</v>
      </c>
      <c r="C19" s="137"/>
      <c r="D19" s="137"/>
      <c r="E19" s="111"/>
      <c r="F19" s="137"/>
      <c r="G19" s="127"/>
    </row>
    <row r="20" spans="1:7" ht="12.75" x14ac:dyDescent="0.2">
      <c r="A20" s="2"/>
      <c r="B20" s="159" t="s">
        <v>52</v>
      </c>
      <c r="C20" s="160"/>
      <c r="D20" s="161"/>
      <c r="E20" s="155">
        <v>-27592</v>
      </c>
      <c r="F20" s="169">
        <v>53</v>
      </c>
      <c r="G20" s="171" t="s">
        <v>47</v>
      </c>
    </row>
    <row r="21" spans="1:7" ht="12.75" x14ac:dyDescent="0.2">
      <c r="A21" s="2"/>
      <c r="B21" s="162" t="s">
        <v>53</v>
      </c>
      <c r="C21" s="163"/>
      <c r="D21" s="164"/>
      <c r="E21" s="156">
        <v>17039</v>
      </c>
      <c r="F21" s="168">
        <v>53</v>
      </c>
      <c r="G21" s="172" t="s">
        <v>47</v>
      </c>
    </row>
    <row r="22" spans="1:7" ht="12.75" x14ac:dyDescent="0.2">
      <c r="A22" s="2"/>
      <c r="B22" s="165" t="s">
        <v>54</v>
      </c>
      <c r="C22" s="130"/>
      <c r="D22" s="166"/>
      <c r="E22" s="157">
        <v>-14888</v>
      </c>
      <c r="F22" s="170">
        <v>53</v>
      </c>
      <c r="G22" s="173" t="s">
        <v>47</v>
      </c>
    </row>
  </sheetData>
  <mergeCells count="16">
    <mergeCell ref="B20:D20"/>
    <mergeCell ref="B21:D21"/>
    <mergeCell ref="B22:D22"/>
    <mergeCell ref="B10:D10"/>
    <mergeCell ref="B11:D11"/>
    <mergeCell ref="B15:G15"/>
    <mergeCell ref="B16:D16"/>
    <mergeCell ref="B17:D17"/>
    <mergeCell ref="B19:G19"/>
    <mergeCell ref="B18:D18"/>
    <mergeCell ref="B4:G4"/>
    <mergeCell ref="B5:D5"/>
    <mergeCell ref="B6:D6"/>
    <mergeCell ref="B7:D7"/>
    <mergeCell ref="B8:G8"/>
    <mergeCell ref="B9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G13"/>
  <sheetViews>
    <sheetView tabSelected="1" workbookViewId="0">
      <selection activeCell="C4" sqref="C4"/>
    </sheetView>
  </sheetViews>
  <sheetFormatPr defaultColWidth="14.42578125" defaultRowHeight="15.75" customHeight="1" x14ac:dyDescent="0.2"/>
  <cols>
    <col min="1" max="1" width="6.28515625" customWidth="1"/>
    <col min="2" max="2" width="18.5703125" customWidth="1"/>
    <col min="3" max="3" width="27.28515625" customWidth="1"/>
    <col min="4" max="4" width="24.140625" customWidth="1"/>
    <col min="5" max="5" width="20.28515625" customWidth="1"/>
  </cols>
  <sheetData>
    <row r="2" spans="2:7" ht="12.75" x14ac:dyDescent="0.2">
      <c r="C2" s="132" t="s">
        <v>18</v>
      </c>
      <c r="D2" s="133"/>
    </row>
    <row r="3" spans="2:7" ht="16.5" customHeight="1" x14ac:dyDescent="0.2">
      <c r="B3" s="71" t="s">
        <v>12</v>
      </c>
      <c r="C3" s="75" t="s">
        <v>58</v>
      </c>
      <c r="D3" s="76" t="s">
        <v>20</v>
      </c>
    </row>
    <row r="4" spans="2:7" ht="12.75" x14ac:dyDescent="0.2">
      <c r="B4" s="68" t="s">
        <v>19</v>
      </c>
      <c r="C4" s="40">
        <v>61.53</v>
      </c>
      <c r="D4" s="41">
        <v>39.04</v>
      </c>
      <c r="E4" s="42"/>
    </row>
    <row r="5" spans="2:7" ht="12.75" x14ac:dyDescent="0.2">
      <c r="B5" s="69" t="s">
        <v>13</v>
      </c>
      <c r="C5" s="43">
        <v>55.27</v>
      </c>
      <c r="D5" s="41">
        <v>28.46</v>
      </c>
      <c r="G5" s="44"/>
    </row>
    <row r="6" spans="2:7" ht="12.75" x14ac:dyDescent="0.2">
      <c r="B6" s="69" t="s">
        <v>14</v>
      </c>
      <c r="C6" s="43">
        <v>52.93</v>
      </c>
      <c r="D6" s="41">
        <v>38.880000000000003</v>
      </c>
    </row>
    <row r="7" spans="2:7" ht="12.75" x14ac:dyDescent="0.2">
      <c r="B7" s="69" t="s">
        <v>15</v>
      </c>
      <c r="C7" s="43">
        <v>53.48</v>
      </c>
      <c r="D7" s="41">
        <v>42.53</v>
      </c>
    </row>
    <row r="8" spans="2:7" ht="12.75" x14ac:dyDescent="0.2">
      <c r="B8" s="70" t="s">
        <v>16</v>
      </c>
      <c r="C8" s="66">
        <v>46.77</v>
      </c>
      <c r="D8" s="67">
        <v>34.74</v>
      </c>
    </row>
    <row r="9" spans="2:7" ht="12.75" x14ac:dyDescent="0.2">
      <c r="C9" s="65"/>
      <c r="D9" s="65"/>
    </row>
    <row r="10" spans="2:7" ht="21" customHeight="1" x14ac:dyDescent="0.2">
      <c r="C10" s="44"/>
    </row>
    <row r="13" spans="2:7" ht="12.75" x14ac:dyDescent="0.2">
      <c r="D13" s="53"/>
    </row>
  </sheetData>
  <mergeCells count="1">
    <mergeCell ref="C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4"/>
  <sheetViews>
    <sheetView topLeftCell="A91" workbookViewId="0">
      <selection activeCell="J16" sqref="J16"/>
    </sheetView>
  </sheetViews>
  <sheetFormatPr defaultColWidth="14.42578125" defaultRowHeight="15.75" customHeight="1" x14ac:dyDescent="0.2"/>
  <cols>
    <col min="1" max="1" width="8.140625" customWidth="1"/>
    <col min="2" max="3" width="12.5703125" customWidth="1"/>
    <col min="4" max="4" width="44.85546875" customWidth="1"/>
    <col min="5" max="5" width="8.28515625" hidden="1" customWidth="1"/>
  </cols>
  <sheetData>
    <row r="1" spans="1:6" ht="12.75" x14ac:dyDescent="0.2">
      <c r="D1" s="6"/>
    </row>
    <row r="2" spans="1:6" ht="12.75" x14ac:dyDescent="0.2">
      <c r="A2" s="6"/>
      <c r="B2" s="45"/>
      <c r="C2" s="120" t="s">
        <v>58</v>
      </c>
      <c r="D2" s="139"/>
      <c r="E2" s="116"/>
      <c r="F2" s="45"/>
    </row>
    <row r="3" spans="1:6" ht="12.75" x14ac:dyDescent="0.2">
      <c r="A3" s="46"/>
      <c r="B3" s="38" t="s">
        <v>6</v>
      </c>
      <c r="C3" s="134" t="s">
        <v>17</v>
      </c>
      <c r="D3" s="135"/>
      <c r="E3" s="47"/>
      <c r="F3" s="59" t="s">
        <v>8</v>
      </c>
    </row>
    <row r="4" spans="1:6" ht="31.5" customHeight="1" x14ac:dyDescent="0.2">
      <c r="A4" s="46"/>
      <c r="B4" s="48">
        <v>1</v>
      </c>
      <c r="C4" s="140" t="s">
        <v>60</v>
      </c>
      <c r="D4" s="127"/>
      <c r="E4" s="49"/>
      <c r="F4" s="23">
        <v>3</v>
      </c>
    </row>
    <row r="5" spans="1:6" ht="33" customHeight="1" x14ac:dyDescent="0.2">
      <c r="A5" s="46"/>
      <c r="B5" s="50">
        <v>2</v>
      </c>
      <c r="C5" s="141" t="s">
        <v>61</v>
      </c>
      <c r="D5" s="135"/>
      <c r="E5" s="51"/>
      <c r="F5" s="19">
        <v>20</v>
      </c>
    </row>
    <row r="8" spans="1:6" ht="12.75" x14ac:dyDescent="0.2">
      <c r="B8" s="45"/>
      <c r="C8" s="121" t="s">
        <v>59</v>
      </c>
      <c r="D8" s="142"/>
      <c r="E8" s="107"/>
      <c r="F8" s="45"/>
    </row>
    <row r="9" spans="1:6" ht="15.75" customHeight="1" x14ac:dyDescent="0.2">
      <c r="B9" s="30" t="s">
        <v>6</v>
      </c>
      <c r="C9" s="134" t="s">
        <v>17</v>
      </c>
      <c r="D9" s="135"/>
      <c r="E9" s="13">
        <v>2018</v>
      </c>
      <c r="F9" s="59" t="s">
        <v>8</v>
      </c>
    </row>
    <row r="10" spans="1:6" ht="30.75" customHeight="1" x14ac:dyDescent="0.2">
      <c r="B10" s="52">
        <v>1</v>
      </c>
      <c r="C10" s="136" t="s">
        <v>62</v>
      </c>
      <c r="D10" s="137"/>
      <c r="E10" s="54"/>
      <c r="F10" s="55">
        <v>48</v>
      </c>
    </row>
    <row r="11" spans="1:6" ht="33" customHeight="1" x14ac:dyDescent="0.2">
      <c r="B11" s="56">
        <v>2</v>
      </c>
      <c r="C11" s="138" t="s">
        <v>60</v>
      </c>
      <c r="D11" s="113"/>
      <c r="E11" s="57"/>
      <c r="F11" s="58">
        <v>19</v>
      </c>
    </row>
    <row r="12" spans="1:6" ht="12.75" x14ac:dyDescent="0.2">
      <c r="A12" s="46"/>
    </row>
    <row r="13" spans="1:6" ht="12.75" x14ac:dyDescent="0.2">
      <c r="A13" s="46"/>
    </row>
    <row r="14" spans="1:6" ht="12.75" x14ac:dyDescent="0.2">
      <c r="A14" s="46"/>
    </row>
  </sheetData>
  <mergeCells count="8">
    <mergeCell ref="C9:D9"/>
    <mergeCell ref="C10:D10"/>
    <mergeCell ref="C11:D11"/>
    <mergeCell ref="C2:E2"/>
    <mergeCell ref="C3:D3"/>
    <mergeCell ref="C4:D4"/>
    <mergeCell ref="C5:D5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</vt:lpstr>
      <vt:lpstr>Income Statement</vt:lpstr>
      <vt:lpstr>Ratios</vt:lpstr>
      <vt:lpstr>Cash Flow</vt:lpstr>
      <vt:lpstr>Stock Prices</vt:lpstr>
      <vt:lpstr>Non-financial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Nkansa, Porschia (Faculty)</dc:creator>
  <cp:lastModifiedBy>Dagra</cp:lastModifiedBy>
  <dcterms:created xsi:type="dcterms:W3CDTF">2020-03-23T10:42:51Z</dcterms:created>
  <dcterms:modified xsi:type="dcterms:W3CDTF">2020-12-11T22:35:44Z</dcterms:modified>
</cp:coreProperties>
</file>